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Технический отдел\!Расчеты!\"/>
    </mc:Choice>
  </mc:AlternateContent>
  <bookViews>
    <workbookView xWindow="0" yWindow="0" windowWidth="28800" windowHeight="11700"/>
  </bookViews>
  <sheets>
    <sheet name="Лист1" sheetId="1" r:id="rId1"/>
    <sheet name="Лист2" sheetId="2" state="hidden" r:id="rId2"/>
  </sheets>
  <definedNames>
    <definedName name="СЛЕВА">INDEX(Лист2!$B$1:$B$2,MATCH(Лист1!$F$8,Лист2!$A$1:$A$2,0))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R7" i="1"/>
  <c r="R6" i="1" s="1"/>
  <c r="R8" i="1" s="1"/>
  <c r="U7" i="1"/>
  <c r="U6" i="1" s="1"/>
  <c r="U8" i="1" s="1"/>
  <c r="T7" i="1"/>
  <c r="T6" i="1" s="1"/>
  <c r="T8" i="1" s="1"/>
  <c r="S7" i="1"/>
  <c r="S6" i="1" s="1"/>
  <c r="S8" i="1" s="1"/>
  <c r="F14" i="1" l="1"/>
  <c r="F12" i="1"/>
  <c r="F16" i="1" s="1"/>
  <c r="C21" i="1" l="1"/>
  <c r="C22" i="1"/>
  <c r="C19" i="1"/>
  <c r="C13" i="1"/>
  <c r="D13" i="1" s="1"/>
  <c r="C18" i="1"/>
  <c r="C12" i="1"/>
  <c r="C23" i="1"/>
  <c r="C17" i="1"/>
  <c r="C16" i="1"/>
  <c r="C15" i="1"/>
  <c r="C20" i="1"/>
  <c r="C14" i="1"/>
  <c r="D14" i="1" l="1"/>
  <c r="D15" i="1" s="1"/>
  <c r="D16" i="1" s="1"/>
  <c r="D17" i="1" s="1"/>
  <c r="D18" i="1" s="1"/>
  <c r="D19" i="1" s="1"/>
  <c r="D20" i="1" s="1"/>
  <c r="D21" i="1" s="1"/>
  <c r="D22" i="1" s="1"/>
  <c r="D23" i="1" s="1"/>
  <c r="K18" i="1" l="1"/>
  <c r="N12" i="1"/>
  <c r="I12" i="1"/>
  <c r="H7" i="1" l="1"/>
  <c r="H4" i="1"/>
  <c r="F6" i="1" l="1"/>
  <c r="H9" i="1" s="1"/>
  <c r="H5" i="1" s="1"/>
  <c r="F4" i="1" s="1"/>
  <c r="H8" i="1"/>
  <c r="H6" i="1" l="1"/>
</calcChain>
</file>

<file path=xl/sharedStrings.xml><?xml version="1.0" encoding="utf-8"?>
<sst xmlns="http://schemas.openxmlformats.org/spreadsheetml/2006/main" count="25" uniqueCount="18">
  <si>
    <t>ширина</t>
  </si>
  <si>
    <t>высота большая</t>
  </si>
  <si>
    <t>высота малая</t>
  </si>
  <si>
    <t>ширина карниза</t>
  </si>
  <si>
    <t>угол</t>
  </si>
  <si>
    <t>mm</t>
  </si>
  <si>
    <t>°</t>
  </si>
  <si>
    <t>Шаг складки</t>
  </si>
  <si>
    <t>сторона уклона</t>
  </si>
  <si>
    <t>СЛЕВА</t>
  </si>
  <si>
    <t>СПРАВА</t>
  </si>
  <si>
    <t>РАСЧЕТ ДЛЯ НАКЛОННОЙ РИМСКОЙ ШТОРЫ</t>
  </si>
  <si>
    <t xml:space="preserve"> 0..1</t>
  </si>
  <si>
    <t>1,001..1,5</t>
  </si>
  <si>
    <t>1,501..2</t>
  </si>
  <si>
    <t>2,001..</t>
  </si>
  <si>
    <t>Кол-во ламелей</t>
  </si>
  <si>
    <t>Высота пакета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</si>
</sst>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9" formatCode="0.0"/>
    <numFmt numFmtId="170" formatCode="0;\-0;;@"/>
    <numFmt numFmtId="171" formatCode="0.0;\-0.0;;@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6"/>
      <color theme="9" tint="-0.49998474074526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169" fontId="0" fillId="0" borderId="0" xfId="0" applyNumberFormat="1"/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0" fontId="1" fillId="0" borderId="0" xfId="0" applyFont="1" applyFill="1" applyBorder="1"/>
    <xf numFmtId="0" fontId="0" fillId="0" borderId="0" xfId="0" applyAlignment="1">
      <alignment vertical="center"/>
    </xf>
    <xf numFmtId="0" fontId="0" fillId="0" borderId="0" xfId="0" applyFont="1"/>
    <xf numFmtId="0" fontId="0" fillId="0" borderId="0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Border="1" applyAlignment="1"/>
    <xf numFmtId="0" fontId="0" fillId="2" borderId="0" xfId="0" applyFill="1" applyBorder="1" applyAlignment="1">
      <alignment horizontal="center"/>
    </xf>
    <xf numFmtId="0" fontId="0" fillId="0" borderId="0" xfId="0" applyBorder="1" applyAlignment="1">
      <alignment horizontal="left"/>
    </xf>
    <xf numFmtId="170" fontId="0" fillId="0" borderId="1" xfId="0" applyNumberFormat="1" applyFill="1" applyBorder="1"/>
    <xf numFmtId="170" fontId="0" fillId="0" borderId="1" xfId="0" applyNumberFormat="1" applyBorder="1" applyAlignment="1">
      <alignment horizontal="center"/>
    </xf>
    <xf numFmtId="170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1" fontId="0" fillId="0" borderId="0" xfId="0" applyNumberFormat="1"/>
    <xf numFmtId="0" fontId="2" fillId="0" borderId="0" xfId="0" applyFont="1" applyFill="1" applyBorder="1" applyAlignment="1">
      <alignment horizontal="center"/>
    </xf>
    <xf numFmtId="0" fontId="0" fillId="0" borderId="0" xfId="0" applyAlignment="1"/>
    <xf numFmtId="170" fontId="0" fillId="0" borderId="0" xfId="0" applyNumberFormat="1" applyAlignment="1">
      <alignment horizontal="right"/>
    </xf>
    <xf numFmtId="170" fontId="0" fillId="0" borderId="1" xfId="0" applyNumberFormat="1" applyBorder="1"/>
    <xf numFmtId="170" fontId="0" fillId="0" borderId="0" xfId="0" applyNumberFormat="1" applyAlignment="1">
      <alignment horizontal="left" vertical="top"/>
    </xf>
    <xf numFmtId="0" fontId="0" fillId="0" borderId="0" xfId="0" applyFill="1" applyBorder="1" applyProtection="1">
      <protection locked="0"/>
    </xf>
    <xf numFmtId="170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Protection="1">
      <protection locked="0"/>
    </xf>
    <xf numFmtId="171" fontId="0" fillId="0" borderId="0" xfId="0" applyNumberForma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384906</xdr:colOff>
      <xdr:row>0</xdr:row>
      <xdr:rowOff>140609</xdr:rowOff>
    </xdr:from>
    <xdr:to>
      <xdr:col>13</xdr:col>
      <xdr:colOff>168671</xdr:colOff>
      <xdr:row>4</xdr:row>
      <xdr:rowOff>161101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9047" y="140609"/>
          <a:ext cx="1966577" cy="87377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228202</xdr:colOff>
          <xdr:row>4</xdr:row>
          <xdr:rowOff>89297</xdr:rowOff>
        </xdr:from>
        <xdr:to>
          <xdr:col>12</xdr:col>
          <xdr:colOff>267889</xdr:colOff>
          <xdr:row>16</xdr:row>
          <xdr:rowOff>121353</xdr:rowOff>
        </xdr:to>
        <xdr:pic>
          <xdr:nvPicPr>
            <xdr:cNvPr id="64" name="Рисунок 63"/>
            <xdr:cNvPicPr>
              <a:picLocks noChangeAspect="1"/>
              <a:extLst>
                <a:ext uri="{84589F7E-364E-4C9E-8A38-B11213B215E9}">
                  <a14:cameraTool cellRange="СЛЕВА" spid="_x0000_s1113"/>
                </a:ext>
              </a:extLst>
            </xdr:cNvPicPr>
          </xdr:nvPicPr>
          <xdr:blipFill rotWithShape="1">
            <a:blip xmlns:r="http://schemas.openxmlformats.org/officeDocument/2006/relationships" r:embed="rId2"/>
            <a:srcRect l="16983" t="12569" r="15197" b="9809"/>
            <a:stretch>
              <a:fillRect/>
            </a:stretch>
          </xdr:blipFill>
          <xdr:spPr>
            <a:xfrm>
              <a:off x="6598046" y="863203"/>
              <a:ext cx="1458515" cy="2472838"/>
            </a:xfrm>
            <a:prstGeom prst="rect">
              <a:avLst/>
            </a:prstGeom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111194</xdr:colOff>
      <xdr:row>1</xdr:row>
      <xdr:rowOff>247650</xdr:rowOff>
    </xdr:from>
    <xdr:to>
      <xdr:col>1</xdr:col>
      <xdr:colOff>1504950</xdr:colOff>
      <xdr:row>1</xdr:row>
      <xdr:rowOff>2075923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1319" y="2647950"/>
          <a:ext cx="1393756" cy="1828273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200024</xdr:colOff>
      <xdr:row>0</xdr:row>
      <xdr:rowOff>276225</xdr:rowOff>
    </xdr:from>
    <xdr:to>
      <xdr:col>1</xdr:col>
      <xdr:colOff>1596129</xdr:colOff>
      <xdr:row>0</xdr:row>
      <xdr:rowOff>2343150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H="1">
          <a:off x="1200149" y="276225"/>
          <a:ext cx="1396105" cy="2066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U25"/>
  <sheetViews>
    <sheetView tabSelected="1" zoomScale="96" zoomScaleNormal="96" workbookViewId="0">
      <selection activeCell="E24" sqref="E24"/>
    </sheetView>
  </sheetViews>
  <sheetFormatPr defaultRowHeight="15" x14ac:dyDescent="0.25"/>
  <cols>
    <col min="2" max="2" width="15.85546875" customWidth="1"/>
    <col min="3" max="3" width="8.28515625" customWidth="1"/>
    <col min="4" max="4" width="10.28515625" customWidth="1"/>
    <col min="5" max="5" width="16.28515625" customWidth="1"/>
    <col min="6" max="6" width="9.140625" customWidth="1"/>
    <col min="7" max="7" width="6.5703125" customWidth="1"/>
    <col min="8" max="8" width="0" hidden="1" customWidth="1"/>
    <col min="9" max="9" width="6.42578125" customWidth="1"/>
    <col min="10" max="10" width="10.42578125" customWidth="1"/>
    <col min="11" max="11" width="6.5703125" customWidth="1"/>
    <col min="12" max="12" width="4.28515625" customWidth="1"/>
    <col min="13" max="13" width="5" customWidth="1"/>
    <col min="14" max="14" width="6.7109375" customWidth="1"/>
    <col min="17" max="17" width="18.140625" customWidth="1"/>
    <col min="18" max="21" width="9.140625" hidden="1" customWidth="1"/>
  </cols>
  <sheetData>
    <row r="2" spans="2:21" ht="21" x14ac:dyDescent="0.35">
      <c r="B2" s="19" t="s">
        <v>11</v>
      </c>
      <c r="C2" s="19"/>
      <c r="D2" s="19"/>
      <c r="E2" s="19"/>
      <c r="F2" s="19"/>
      <c r="G2" s="19"/>
    </row>
    <row r="3" spans="2:21" ht="15.75" thickBot="1" x14ac:dyDescent="0.3">
      <c r="B3" s="3"/>
      <c r="C3" s="3"/>
      <c r="D3" s="3"/>
      <c r="E3" s="3"/>
      <c r="F3" s="3"/>
      <c r="G3" s="3"/>
    </row>
    <row r="4" spans="2:21" ht="15.75" thickBot="1" x14ac:dyDescent="0.3">
      <c r="B4" s="4" t="s">
        <v>0</v>
      </c>
      <c r="C4" s="26">
        <v>0</v>
      </c>
      <c r="D4" s="3" t="s">
        <v>5</v>
      </c>
      <c r="E4" s="4" t="s">
        <v>3</v>
      </c>
      <c r="F4" s="13">
        <f>IF(AND(C4&gt;0,C6&gt;0,C8&gt;0),H4-H5,0)</f>
        <v>0</v>
      </c>
      <c r="G4" s="3" t="s">
        <v>5</v>
      </c>
      <c r="H4">
        <f>ROUND(SQRT((C4^2)+((C6-C8)^2)),3)</f>
        <v>0</v>
      </c>
    </row>
    <row r="5" spans="2:21" ht="15.75" thickBot="1" x14ac:dyDescent="0.3">
      <c r="B5" s="3"/>
      <c r="C5" s="24"/>
      <c r="D5" s="3"/>
      <c r="E5" s="3"/>
      <c r="F5" s="3"/>
      <c r="G5" s="3"/>
      <c r="H5">
        <f>40/TAN(H9)</f>
        <v>3.18530785289277E-2</v>
      </c>
      <c r="R5" s="16" t="s">
        <v>12</v>
      </c>
      <c r="S5" s="16" t="s">
        <v>13</v>
      </c>
      <c r="T5" s="16" t="s">
        <v>14</v>
      </c>
      <c r="U5" s="16" t="s">
        <v>15</v>
      </c>
    </row>
    <row r="6" spans="2:21" ht="15.75" thickBot="1" x14ac:dyDescent="0.3">
      <c r="B6" s="4" t="s">
        <v>1</v>
      </c>
      <c r="C6" s="26">
        <v>0</v>
      </c>
      <c r="D6" s="3" t="s">
        <v>5</v>
      </c>
      <c r="E6" s="4" t="s">
        <v>4</v>
      </c>
      <c r="F6" s="13">
        <f>IF(AND(C4&gt;0,C6&gt;0,C8&gt;0),DEGREES(H7),0)</f>
        <v>0</v>
      </c>
      <c r="G6" s="5" t="s">
        <v>6</v>
      </c>
      <c r="H6" s="2">
        <f>90-F6</f>
        <v>90</v>
      </c>
      <c r="R6" s="17">
        <f>R7-0.5</f>
        <v>0.5</v>
      </c>
      <c r="S6" s="17">
        <f>S7-0.5</f>
        <v>0.5</v>
      </c>
      <c r="T6" s="17">
        <f>T7-0.5</f>
        <v>0.5</v>
      </c>
      <c r="U6" s="17">
        <f>U7-0.5</f>
        <v>0.5</v>
      </c>
    </row>
    <row r="7" spans="2:21" ht="15.75" thickBot="1" x14ac:dyDescent="0.3">
      <c r="B7" s="3"/>
      <c r="C7" s="24"/>
      <c r="D7" s="3"/>
      <c r="E7" s="3"/>
      <c r="F7" s="3"/>
      <c r="G7" s="3"/>
      <c r="H7">
        <f>IF(AND(C6&gt;0,C4&gt;0),ATAN((C6-C8)/C4),0)</f>
        <v>0</v>
      </c>
      <c r="R7">
        <f>ROUND(((C8/1000)/0.2)+1,0)</f>
        <v>1</v>
      </c>
      <c r="S7">
        <f>ROUND(((C8/1000)/0.25)+1,0)</f>
        <v>1</v>
      </c>
      <c r="T7">
        <f>ROUND(((C8/1000)/0.3)+1,0)</f>
        <v>1</v>
      </c>
      <c r="U7">
        <f>ROUND(((C8/1000)/0.35)+1,0)</f>
        <v>1</v>
      </c>
    </row>
    <row r="8" spans="2:21" ht="15" customHeight="1" thickBot="1" x14ac:dyDescent="0.3">
      <c r="B8" s="4" t="s">
        <v>2</v>
      </c>
      <c r="C8" s="26">
        <v>0</v>
      </c>
      <c r="D8" s="3" t="s">
        <v>5</v>
      </c>
      <c r="E8" s="4" t="s">
        <v>8</v>
      </c>
      <c r="F8" s="25">
        <v>0</v>
      </c>
      <c r="G8" s="3"/>
      <c r="H8" t="e">
        <f>40/TAN(H7)</f>
        <v>#DIV/0!</v>
      </c>
      <c r="R8" s="18">
        <f>ROUNDDOWN(C8/R6,0)</f>
        <v>0</v>
      </c>
      <c r="S8" s="18">
        <f>ROUND(C8/S6,0)</f>
        <v>0</v>
      </c>
      <c r="T8" s="18">
        <f>ROUND(C8/T6,0)</f>
        <v>0</v>
      </c>
      <c r="U8" s="18">
        <f>ROUND(C8/U6,0)</f>
        <v>0</v>
      </c>
    </row>
    <row r="9" spans="2:21" x14ac:dyDescent="0.25">
      <c r="B9" s="3"/>
      <c r="C9" s="3"/>
      <c r="D9" s="3"/>
      <c r="E9" s="3"/>
      <c r="F9" s="3"/>
      <c r="G9" s="3"/>
      <c r="H9">
        <f>(90-F6)*3.14/180</f>
        <v>1.57</v>
      </c>
    </row>
    <row r="10" spans="2:21" ht="21" customHeight="1" x14ac:dyDescent="0.25">
      <c r="J10" s="8"/>
    </row>
    <row r="11" spans="2:21" ht="18" customHeight="1" thickBot="1" x14ac:dyDescent="0.3">
      <c r="P11" s="6"/>
    </row>
    <row r="12" spans="2:21" ht="14.25" customHeight="1" thickBot="1" x14ac:dyDescent="0.3">
      <c r="C12" s="21">
        <f>IF(F14&gt;0,"0 -",0)</f>
        <v>0</v>
      </c>
      <c r="D12" s="23">
        <f>IF(C8&gt;0,C8,0)</f>
        <v>0</v>
      </c>
      <c r="E12" s="1" t="s">
        <v>7</v>
      </c>
      <c r="F12" s="22">
        <f>IF(AND(C8&gt;0,C8&lt;=1000),R8,IF(AND(C8&gt;1000,C8&lt;=1500),S8,IF(AND(C8&gt;1500,C8&lt;=2000),T8,IF(AND(C8&gt;2000,C8&lt;=10000),U8,0))))</f>
        <v>0</v>
      </c>
      <c r="I12" s="14">
        <f>IF(F8="СПРАВА",C6,IF(F8="СЛЕВА",C8,0))</f>
        <v>0</v>
      </c>
      <c r="J12" t="s">
        <v>5</v>
      </c>
      <c r="K12" s="10"/>
      <c r="L12" s="10"/>
      <c r="N12" s="15">
        <f>IF(F8="СПРАВА",C8,IF(F8="СЛЕВА",C6,0))</f>
        <v>0</v>
      </c>
      <c r="O12" s="12" t="s">
        <v>5</v>
      </c>
      <c r="P12" s="6"/>
    </row>
    <row r="13" spans="2:21" ht="15.75" thickBot="1" x14ac:dyDescent="0.3">
      <c r="C13" s="21">
        <f>IF(F14&gt;=1,"1 -",0)</f>
        <v>0</v>
      </c>
      <c r="D13" s="23">
        <f>IF(C13&gt;0,D12-F12,0)</f>
        <v>0</v>
      </c>
    </row>
    <row r="14" spans="2:21" ht="15.75" thickBot="1" x14ac:dyDescent="0.3">
      <c r="C14" s="21">
        <f>IF(F14&gt;=2,"2 -",0)</f>
        <v>0</v>
      </c>
      <c r="D14" s="23">
        <f>IF(C14&gt;0,D13-F12,0)</f>
        <v>0</v>
      </c>
      <c r="E14" s="1" t="s">
        <v>16</v>
      </c>
      <c r="F14" s="22">
        <f>IF(AND(C8&gt;0,C8&lt;=1000),R7-1,IF(AND(C8&gt;1000,C8&lt;=1500),S7-1,IF(AND(C8&gt;1500,C8&lt;=2000),T7-1,IF(AND(C8&gt;2000,C8&lt;=10000),U7-1,0))))</f>
        <v>0</v>
      </c>
    </row>
    <row r="15" spans="2:21" ht="15.75" thickBot="1" x14ac:dyDescent="0.3">
      <c r="C15" s="21">
        <f>IF(F14&gt;=3,"3 -",0)</f>
        <v>0</v>
      </c>
      <c r="D15" s="23">
        <f>IF(C15&gt;0,D14-F12,0)</f>
        <v>0</v>
      </c>
    </row>
    <row r="16" spans="2:21" ht="15.75" customHeight="1" thickBot="1" x14ac:dyDescent="0.3">
      <c r="C16" s="21">
        <f>IF(F14&gt;=4,"4 -",0)</f>
        <v>0</v>
      </c>
      <c r="D16" s="23">
        <f>IF(C16&gt;0,D15-F12,0)</f>
        <v>0</v>
      </c>
      <c r="E16" s="1" t="s">
        <v>17</v>
      </c>
      <c r="F16" s="22">
        <f>IF(AND(C4&gt;0,C6&gt;0,C8&gt;0),(0.5*F12)+(15*(F14-2)),0)</f>
        <v>0</v>
      </c>
    </row>
    <row r="17" spans="2:20" ht="15" customHeight="1" thickBot="1" x14ac:dyDescent="0.3">
      <c r="C17" s="21">
        <f>IF(F14&gt;=5,"5 -",0)</f>
        <v>0</v>
      </c>
      <c r="D17" s="23">
        <f>IF(C17&gt;0,D16-F12,0)</f>
        <v>0</v>
      </c>
    </row>
    <row r="18" spans="2:20" ht="15" customHeight="1" thickBot="1" x14ac:dyDescent="0.3">
      <c r="C18" s="21">
        <f>IF(F14&gt;=6,"6 -",0)</f>
        <v>0</v>
      </c>
      <c r="D18" s="23">
        <f>IF(C18&gt;0,D17-F12,0)</f>
        <v>0</v>
      </c>
      <c r="K18" s="15">
        <f>IF(AND(C4&gt;0,C6&gt;0,C8&gt;0),C4,0)</f>
        <v>0</v>
      </c>
      <c r="L18" t="s">
        <v>5</v>
      </c>
      <c r="R18" s="18"/>
    </row>
    <row r="19" spans="2:20" x14ac:dyDescent="0.25">
      <c r="B19" s="20"/>
      <c r="C19" s="21">
        <f>IF(F14&gt;=7,"7 -",0)</f>
        <v>0</v>
      </c>
      <c r="D19" s="27">
        <f>IF(C19&gt;0,D18-F12,0)</f>
        <v>0</v>
      </c>
    </row>
    <row r="20" spans="2:20" x14ac:dyDescent="0.25">
      <c r="C20" s="21">
        <f>IF(F14&gt;=8,"8 -",0)</f>
        <v>0</v>
      </c>
      <c r="D20" s="27">
        <f>IF(C20&gt;0,D19-F12,0)</f>
        <v>0</v>
      </c>
    </row>
    <row r="21" spans="2:20" x14ac:dyDescent="0.25">
      <c r="C21" s="21">
        <f>IF(F14&gt;=9,"9 -",0)</f>
        <v>0</v>
      </c>
      <c r="D21" s="27">
        <f>IF(C21&gt;0,D20-F12,0)</f>
        <v>0</v>
      </c>
      <c r="L21" s="11"/>
    </row>
    <row r="22" spans="2:20" x14ac:dyDescent="0.25">
      <c r="C22" s="21">
        <f>IF(F14&gt;=10,"10 -",0)</f>
        <v>0</v>
      </c>
      <c r="D22" s="27">
        <f>IF(C22&gt;0,D21-F12,0)</f>
        <v>0</v>
      </c>
    </row>
    <row r="23" spans="2:20" x14ac:dyDescent="0.25">
      <c r="C23" s="21">
        <f>IF(F14&gt;=11,"11 -",0)</f>
        <v>0</v>
      </c>
      <c r="D23" s="27">
        <f>IF(C23&gt;0,D22-F12,0)</f>
        <v>0</v>
      </c>
    </row>
    <row r="25" spans="2:20" x14ac:dyDescent="0.25">
      <c r="T25" s="7"/>
    </row>
  </sheetData>
  <mergeCells count="1">
    <mergeCell ref="B2:G2"/>
  </mergeCells>
  <dataValidations count="2">
    <dataValidation type="list" allowBlank="1" showInputMessage="1" showErrorMessage="1" sqref="J10">
      <formula1>$L$8:$L$10</formula1>
    </dataValidation>
    <dataValidation type="list" allowBlank="1" showInputMessage="1" showErrorMessage="1" sqref="F8">
      <formula1>"0,СЛЕВА,СПРАВА,"</formula1>
    </dataValidation>
  </dataValidation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workbookViewId="0">
      <selection activeCell="D2" sqref="D2"/>
    </sheetView>
  </sheetViews>
  <sheetFormatPr defaultRowHeight="15" x14ac:dyDescent="0.25"/>
  <cols>
    <col min="1" max="1" width="15" customWidth="1"/>
    <col min="2" max="2" width="24.5703125" customWidth="1"/>
    <col min="4" max="4" width="12.7109375" customWidth="1"/>
    <col min="5" max="5" width="21" customWidth="1"/>
  </cols>
  <sheetData>
    <row r="1" spans="1:4" ht="189" customHeight="1" x14ac:dyDescent="0.25">
      <c r="A1" s="9" t="s">
        <v>9</v>
      </c>
    </row>
    <row r="2" spans="1:4" ht="168.75" customHeight="1" x14ac:dyDescent="0.25">
      <c r="A2" s="9" t="s">
        <v>10</v>
      </c>
      <c r="D2" t="s">
        <v>9</v>
      </c>
    </row>
  </sheetData>
  <dataValidations count="1">
    <dataValidation type="list" allowBlank="1" showInputMessage="1" showErrorMessage="1" sqref="D2">
      <formula1>"СЛЕВА,СПРАВА"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 Голубев</dc:creator>
  <cp:lastModifiedBy>Сергей Голубев</cp:lastModifiedBy>
  <dcterms:created xsi:type="dcterms:W3CDTF">2023-01-12T07:41:40Z</dcterms:created>
  <dcterms:modified xsi:type="dcterms:W3CDTF">2023-02-03T12:54:44Z</dcterms:modified>
</cp:coreProperties>
</file>